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79\"/>
    </mc:Choice>
  </mc:AlternateContent>
  <xr:revisionPtr revIDLastSave="0" documentId="13_ncr:1_{55463EAB-37C2-41F9-9892-248BA7252ACE}" xr6:coauthVersionLast="47" xr6:coauthVersionMax="47" xr10:uidLastSave="{00000000-0000-0000-0000-000000000000}"/>
  <bookViews>
    <workbookView xWindow="-216" yWindow="1788" windowWidth="17664" windowHeight="11280" tabRatio="796" activeTab="3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25-02-01" sheetId="6" r:id="rId6"/>
    <sheet name="ОСР 525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I40" i="1"/>
  <c r="I39" i="1"/>
  <c r="I38" i="1"/>
  <c r="I37" i="1"/>
  <c r="I36" i="1"/>
  <c r="C30" i="1"/>
  <c r="C40" i="1" l="1"/>
  <c r="C42" i="1"/>
  <c r="C44" i="1" s="1"/>
  <c r="C41" i="1"/>
  <c r="C31" i="1"/>
  <c r="C32" i="1"/>
  <c r="C34" i="1" s="1"/>
  <c r="C46" i="1" l="1"/>
  <c r="G68" i="2" l="1"/>
  <c r="G69" i="2" s="1"/>
  <c r="F68" i="2"/>
  <c r="F69" i="2" s="1"/>
  <c r="F71" i="2" s="1"/>
  <c r="F72" i="2" s="1"/>
  <c r="F73" i="2" s="1"/>
  <c r="E68" i="2"/>
  <c r="E69" i="2" s="1"/>
  <c r="E71" i="2" s="1"/>
  <c r="E72" i="2" s="1"/>
  <c r="E73" i="2" s="1"/>
  <c r="G67" i="2"/>
  <c r="F67" i="2"/>
  <c r="E67" i="2"/>
  <c r="D67" i="2"/>
  <c r="D68" i="2" s="1"/>
  <c r="G59" i="2"/>
  <c r="F59" i="2"/>
  <c r="E59" i="2"/>
  <c r="D59" i="2"/>
  <c r="H59" i="2" s="1"/>
  <c r="H58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D69" i="2" l="1"/>
  <c r="H68" i="2"/>
  <c r="G71" i="2"/>
  <c r="G72" i="2" s="1"/>
  <c r="G73" i="2" s="1"/>
  <c r="H67" i="2"/>
  <c r="D71" i="2" l="1"/>
  <c r="H69" i="2"/>
  <c r="H71" i="2" l="1"/>
  <c r="D72" i="2"/>
  <c r="D73" i="2" l="1"/>
  <c r="H72" i="2"/>
  <c r="H73" i="2" l="1"/>
</calcChain>
</file>

<file path=xl/sharedStrings.xml><?xml version="1.0" encoding="utf-8"?>
<sst xmlns="http://schemas.openxmlformats.org/spreadsheetml/2006/main" count="300" uniqueCount="148">
  <si>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</si>
  <si>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</si>
  <si>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</si>
  <si>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</si>
  <si>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</si>
  <si>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</si>
  <si>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</si>
  <si>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</si>
  <si>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</si>
  <si>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</si>
  <si>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</si>
  <si>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</si>
  <si>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</si>
  <si>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</si>
  <si>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</si>
  <si>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</si>
  <si>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</si>
  <si>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</si>
  <si>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</si>
  <si>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</si>
  <si>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</si>
  <si>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</si>
  <si>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</si>
  <si>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</si>
  <si>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</si>
  <si>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</si>
  <si>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</si>
  <si>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</si>
  <si>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</si>
  <si>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</si>
  <si>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</si>
  <si>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</si>
  <si>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</si>
  <si>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</si>
  <si>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</si>
  <si>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</si>
  <si>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</si>
  <si>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</si>
  <si>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</si>
  <si>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</si>
  <si>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</si>
  <si>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</si>
  <si>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</si>
  <si>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</si>
  <si>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</si>
  <si>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</si>
  <si>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</si>
  <si>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</si>
  <si>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</si>
  <si>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</si>
  <si>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</si>
  <si>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</si>
  <si>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</si>
  <si>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</si>
  <si>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</si>
  <si>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</si>
  <si>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</si>
  <si>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</si>
  <si>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</si>
  <si>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</si>
  <si>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</si>
  <si>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</si>
  <si>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</si>
  <si>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</si>
  <si>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</si>
  <si>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</si>
  <si>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</si>
  <si>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</si>
  <si>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</si>
  <si>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</si>
  <si>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</si>
  <si>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</si>
  <si>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</si>
  <si>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</si>
  <si>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</si>
  <si>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</si>
  <si>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</si>
  <si>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</si>
  <si>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</si>
  <si>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</si>
  <si>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</si>
  <si>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</si>
  <si>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</si>
  <si>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</si>
  <si>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</si>
  <si>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</si>
  <si>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</si>
  <si>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</si>
  <si>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</si>
  <si>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</si>
  <si>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</si>
  <si>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</si>
  <si>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</si>
  <si>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</si>
  <si>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</si>
  <si>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</si>
  <si>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</si>
  <si>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</si>
  <si>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</si>
  <si>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</si>
  <si>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</si>
  <si>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</si>
  <si>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</si>
  <si>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</si>
  <si>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</si>
  <si>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</si>
  <si>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</si>
  <si>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</si>
  <si>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</si>
  <si>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</si>
  <si>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</si>
  <si>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</si>
  <si>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</si>
  <si>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</si>
  <si>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</si>
  <si>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</si>
  <si>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</si>
  <si>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</si>
  <si>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</si>
  <si>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</si>
  <si>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</si>
  <si>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</si>
  <si>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</si>
  <si>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</si>
  <si>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</si>
  <si>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556-09-01</t>
  </si>
  <si>
    <t>ОСР 556-12-01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</si>
  <si>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</si>
  <si>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</si>
  <si>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</si>
  <si>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</si>
  <si>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</si>
  <si>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</si>
  <si>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</si>
  <si>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</si>
  <si>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</si>
  <si>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</si>
  <si>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</si>
  <si>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</si>
  <si>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</si>
  <si>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</si>
  <si>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</si>
  <si>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</si>
  <si>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Светильник ДКУ-50W IP65</t>
  </si>
  <si>
    <t>Понижающий коэффициент</t>
  </si>
  <si>
    <t>Итого с учётом понижающего коэффициента</t>
  </si>
  <si>
    <t>P_0379</t>
  </si>
  <si>
    <t>Реконструкция КТП Н 203/160 кВА с заменой на КТП 10/0,4 160 кВА Шигонский район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</si>
</sst>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,##0.00\ _₽_-;\-* #,##0.00\ _₽_-;_-* &quot;-&quot;??\ _₽_-;_-@_-"/>
    <numFmt numFmtId="171" formatCode="_-* #,##0.00\ _₽_-;\-* #,##0.00\ _₽_-;_-* &quot;-&quot;?????\ _₽_-;_-@_-"/>
    <numFmt numFmtId="172" formatCode="#,##0.000000"/>
    <numFmt numFmtId="173" formatCode="_-* #,##0.00000\ _₽_-;\-* #,##0.00000\ _₽_-;_-* &quot;-&quot;????????\ _₽_-;_-@_-"/>
    <numFmt numFmtId="174" formatCode="_-* #,##0.00000\ _₽_-;\-* #,##0.00000\ _₽_-;_-* &quot;-&quot;?????\ _₽_-;_-@_-"/>
    <numFmt numFmtId="175" formatCode="_-* #,##0.0000\ _₽_-;\-* #,##0.0000\ _₽_-;_-* &quot;-&quot;??\ _₽_-;_-@_-"/>
    <numFmt numFmtId="176" formatCode="_-* #,##0.0_-;\-* #,##0.0_-;_-* &quot;-&quot;??_-;_-@_-"/>
    <numFmt numFmtId="177" formatCode="_-* #,##0.00000000_-;\-* #,##0.00000000_-;_-* &quot;-&quot;??_-;_-@_-"/>
    <numFmt numFmtId="178" formatCode="_-* #,##0.00\ _₽_-;\-* #,##0.00\ _₽_-;_-* &quot;-&quot;????????\ _₽_-;_-@_-"/>
    <numFmt numFmtId="179" formatCode="_-* #,##0\ _₽_-;\-* #,##0\ _₽_-;_-* &quot;-&quot;????????\ _₽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64" fontId="13" fillId="0" borderId="1" xfId="1" applyFont="1" applyFill="1" applyBorder="1" applyAlignment="1">
      <alignment vertical="center" wrapText="1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0" fontId="13" fillId="0" borderId="0" xfId="3" applyFont="1" applyAlignment="1">
      <alignment horizontal="left" vertical="center"/>
    </xf>
    <xf numFmtId="170" fontId="8" fillId="0" borderId="0" xfId="4" applyNumberFormat="1" applyFont="1" applyAlignment="1">
      <alignment vertical="center"/>
    </xf>
    <xf numFmtId="171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8" fillId="0" borderId="0" xfId="4" applyFont="1" applyAlignment="1">
      <alignment vertical="center"/>
    </xf>
    <xf numFmtId="172" fontId="8" fillId="0" borderId="0" xfId="4" applyNumberFormat="1" applyFont="1" applyAlignment="1">
      <alignment vertical="center"/>
    </xf>
    <xf numFmtId="4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3" fillId="2" borderId="0" xfId="4" applyNumberFormat="1" applyFont="1" applyFill="1" applyAlignment="1">
      <alignment horizontal="center" vertical="center"/>
    </xf>
    <xf numFmtId="173" fontId="8" fillId="0" borderId="0" xfId="4" applyNumberFormat="1" applyFont="1" applyAlignment="1">
      <alignment vertical="center"/>
    </xf>
    <xf numFmtId="174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64" fontId="13" fillId="2" borderId="0" xfId="1" applyFont="1" applyFill="1" applyAlignment="1">
      <alignment horizontal="center" vertical="center"/>
    </xf>
    <xf numFmtId="176" fontId="13" fillId="0" borderId="1" xfId="1" applyNumberFormat="1" applyFont="1" applyFill="1" applyBorder="1" applyAlignment="1">
      <alignment vertical="center" wrapText="1"/>
    </xf>
    <xf numFmtId="0" fontId="13" fillId="2" borderId="0" xfId="3" applyFont="1" applyFill="1" applyAlignment="1">
      <alignment horizontal="right" vertical="center"/>
    </xf>
    <xf numFmtId="174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4" fontId="15" fillId="0" borderId="0" xfId="4" applyNumberFormat="1" applyFont="1" applyAlignment="1">
      <alignment vertical="center"/>
    </xf>
    <xf numFmtId="4" fontId="8" fillId="0" borderId="0" xfId="4" applyNumberFormat="1" applyFont="1" applyAlignment="1">
      <alignment vertical="center"/>
    </xf>
    <xf numFmtId="177" fontId="13" fillId="2" borderId="0" xfId="1" applyNumberFormat="1" applyFont="1" applyFill="1" applyAlignment="1">
      <alignment horizontal="center" vertical="center"/>
    </xf>
    <xf numFmtId="176" fontId="13" fillId="0" borderId="1" xfId="1" applyNumberFormat="1" applyFont="1" applyFill="1" applyBorder="1" applyAlignment="1">
      <alignment horizontal="center" vertical="center" wrapText="1"/>
    </xf>
    <xf numFmtId="171" fontId="8" fillId="0" borderId="0" xfId="4" applyNumberFormat="1" applyFont="1" applyAlignment="1">
      <alignment vertical="center"/>
    </xf>
    <xf numFmtId="170" fontId="3" fillId="0" borderId="0" xfId="0" applyNumberFormat="1" applyFont="1" applyAlignment="1">
      <alignment vertical="center"/>
    </xf>
    <xf numFmtId="178" fontId="0" fillId="0" borderId="0" xfId="0" applyNumberFormat="1"/>
    <xf numFmtId="179" fontId="0" fillId="0" borderId="0" xfId="0" applyNumberFormat="1"/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opLeftCell="B15" zoomScale="90" zoomScaleNormal="90" workbookViewId="0">
      <selection activeCell="C46" sqref="C46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6.33203125" customWidth="1"/>
    <col min="5" max="5" width="11.33203125" customWidth="1"/>
    <col min="6" max="6" width="16.109375" customWidth="1"/>
    <col min="9" max="9" width="13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8" t="s">
        <v>0</v>
      </c>
      <c r="B12" s="88"/>
      <c r="C12" s="88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9" t="s">
        <v>146</v>
      </c>
      <c r="B16" s="89"/>
      <c r="C16" s="89"/>
    </row>
    <row r="17" spans="1:9" ht="15.75" customHeight="1">
      <c r="A17" s="90" t="s">
        <v>1</v>
      </c>
      <c r="B17" s="90"/>
      <c r="C17" s="90"/>
    </row>
    <row r="18" spans="1:9" ht="15.75" customHeight="1">
      <c r="A18" s="24"/>
      <c r="B18" s="24"/>
      <c r="C18" s="24"/>
    </row>
    <row r="19" spans="1:9" ht="72" customHeight="1">
      <c r="A19" s="91" t="s">
        <v>147</v>
      </c>
      <c r="B19" s="91"/>
      <c r="C19" s="91"/>
    </row>
    <row r="20" spans="1:9" ht="15.75" customHeight="1">
      <c r="A20" s="90" t="s">
        <v>2</v>
      </c>
      <c r="B20" s="90"/>
      <c r="C20" s="90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3</v>
      </c>
      <c r="B23" s="50" t="s">
        <v>4</v>
      </c>
      <c r="C23" s="50" t="s">
        <v>5</v>
      </c>
      <c r="D23" s="61"/>
      <c r="E23" s="61"/>
      <c r="F23" s="61"/>
      <c r="G23" s="51"/>
      <c r="H23" s="51"/>
      <c r="I23" s="51"/>
    </row>
    <row r="24" spans="1:9" ht="15.75" customHeight="1">
      <c r="A24" s="50">
        <v>1</v>
      </c>
      <c r="B24" s="50">
        <v>2</v>
      </c>
      <c r="C24" s="50">
        <v>3</v>
      </c>
      <c r="D24" s="61"/>
      <c r="E24" s="61"/>
      <c r="F24" s="61"/>
      <c r="G24" s="51"/>
      <c r="H24" s="51"/>
      <c r="I24" s="51"/>
    </row>
    <row r="25" spans="1:9" ht="15.75" customHeight="1">
      <c r="A25" s="85" t="s">
        <v>6</v>
      </c>
      <c r="B25" s="86"/>
      <c r="C25" s="87"/>
      <c r="D25" s="61"/>
      <c r="E25" s="61"/>
      <c r="F25" s="61"/>
      <c r="G25" s="51"/>
      <c r="H25" s="51"/>
      <c r="I25" s="51"/>
    </row>
    <row r="26" spans="1:9" ht="15.75" customHeight="1">
      <c r="A26" s="50">
        <v>1</v>
      </c>
      <c r="B26" s="52" t="s">
        <v>7</v>
      </c>
      <c r="C26" s="63"/>
      <c r="D26" s="61"/>
      <c r="E26" s="61"/>
      <c r="F26" s="61"/>
      <c r="G26" s="51"/>
      <c r="H26" s="51" t="s">
        <v>8</v>
      </c>
      <c r="I26" s="51"/>
    </row>
    <row r="27" spans="1:9" ht="15.75" customHeight="1">
      <c r="A27" s="53" t="s">
        <v>9</v>
      </c>
      <c r="B27" s="52" t="s">
        <v>10</v>
      </c>
      <c r="C27" s="64">
        <v>0</v>
      </c>
      <c r="D27" s="61"/>
      <c r="E27" s="58"/>
      <c r="F27" s="58"/>
      <c r="G27" s="65" t="s">
        <v>11</v>
      </c>
      <c r="H27" s="65" t="s">
        <v>12</v>
      </c>
      <c r="I27" s="65" t="s">
        <v>13</v>
      </c>
    </row>
    <row r="28" spans="1:9" ht="15.75" customHeight="1">
      <c r="A28" s="53" t="s">
        <v>14</v>
      </c>
      <c r="B28" s="52" t="s">
        <v>15</v>
      </c>
      <c r="C28" s="64">
        <v>0</v>
      </c>
      <c r="D28" s="61"/>
      <c r="E28" s="58"/>
      <c r="F28" s="58"/>
      <c r="G28" s="66">
        <v>2019</v>
      </c>
      <c r="H28" s="67">
        <v>106.826398641827</v>
      </c>
      <c r="I28" s="68"/>
    </row>
    <row r="29" spans="1:9" ht="15.75" customHeight="1">
      <c r="A29" s="53" t="s">
        <v>16</v>
      </c>
      <c r="B29" s="52" t="s">
        <v>17</v>
      </c>
      <c r="C29" s="54">
        <v>471.48230000000001</v>
      </c>
      <c r="D29" s="61"/>
      <c r="E29" s="58"/>
      <c r="F29" s="58"/>
      <c r="G29" s="66">
        <v>2020</v>
      </c>
      <c r="H29" s="67">
        <v>105.56188522495653</v>
      </c>
      <c r="I29" s="68"/>
    </row>
    <row r="30" spans="1:9" ht="15.75" customHeight="1">
      <c r="A30" s="50">
        <v>2</v>
      </c>
      <c r="B30" s="52" t="s">
        <v>18</v>
      </c>
      <c r="C30" s="54">
        <f>C27+C28+C29</f>
        <v>471.48230000000001</v>
      </c>
      <c r="D30" s="69"/>
      <c r="E30" s="70"/>
      <c r="F30" s="71"/>
      <c r="G30" s="66">
        <v>2021</v>
      </c>
      <c r="H30" s="67">
        <v>104.9354</v>
      </c>
      <c r="I30" s="68"/>
    </row>
    <row r="31" spans="1:9" ht="15.75" customHeight="1">
      <c r="A31" s="53" t="s">
        <v>19</v>
      </c>
      <c r="B31" s="52" t="s">
        <v>20</v>
      </c>
      <c r="C31" s="54">
        <f>C30-ROUND(C30/1.2,5)</f>
        <v>78.580379999999991</v>
      </c>
      <c r="D31" s="61"/>
      <c r="E31" s="70"/>
      <c r="F31" s="58"/>
      <c r="G31" s="66">
        <v>2022</v>
      </c>
      <c r="H31" s="67">
        <v>114.63142733059361</v>
      </c>
      <c r="I31" s="72"/>
    </row>
    <row r="32" spans="1:9" ht="15.6">
      <c r="A32" s="50">
        <v>3</v>
      </c>
      <c r="B32" s="52" t="s">
        <v>21</v>
      </c>
      <c r="C32" s="73">
        <f>C30*I36</f>
        <v>489.90857573423546</v>
      </c>
      <c r="D32" s="58"/>
      <c r="E32" s="59"/>
      <c r="F32" s="60"/>
      <c r="G32" s="74">
        <v>2023</v>
      </c>
      <c r="H32" s="67">
        <v>109.09646626082731</v>
      </c>
      <c r="I32" s="72"/>
    </row>
    <row r="33" spans="1:9" ht="15.6">
      <c r="A33" s="50"/>
      <c r="B33" s="52" t="s">
        <v>144</v>
      </c>
      <c r="C33" s="54">
        <v>0.7</v>
      </c>
      <c r="D33" s="61"/>
      <c r="E33" s="59"/>
      <c r="F33" s="60"/>
      <c r="G33" s="74"/>
      <c r="H33" s="67"/>
      <c r="I33" s="72"/>
    </row>
    <row r="34" spans="1:9" ht="15.6">
      <c r="A34" s="50"/>
      <c r="B34" s="52" t="s">
        <v>145</v>
      </c>
      <c r="C34" s="73">
        <f>C32*C33</f>
        <v>342.93600301396481</v>
      </c>
      <c r="D34" s="61"/>
      <c r="E34" s="59"/>
      <c r="F34" s="60"/>
      <c r="G34" s="74"/>
      <c r="H34" s="67"/>
      <c r="I34" s="72"/>
    </row>
    <row r="35" spans="1:9" ht="15.6">
      <c r="A35" s="85" t="s">
        <v>22</v>
      </c>
      <c r="B35" s="86"/>
      <c r="C35" s="87"/>
      <c r="D35" s="61"/>
      <c r="E35" s="75"/>
      <c r="F35" s="76"/>
      <c r="G35" s="66">
        <v>2024</v>
      </c>
      <c r="H35" s="67">
        <v>109.11350326220534</v>
      </c>
      <c r="I35" s="72"/>
    </row>
    <row r="36" spans="1:9" ht="15.6">
      <c r="A36" s="50">
        <v>1</v>
      </c>
      <c r="B36" s="52" t="s">
        <v>7</v>
      </c>
      <c r="C36" s="63"/>
      <c r="D36" s="61"/>
      <c r="E36" s="77"/>
      <c r="F36" s="78"/>
      <c r="G36" s="66">
        <v>2025</v>
      </c>
      <c r="H36" s="67">
        <v>107.81631706396419</v>
      </c>
      <c r="I36" s="79">
        <f>(H36+100)/200</f>
        <v>1.039081585319821</v>
      </c>
    </row>
    <row r="37" spans="1:9" ht="15.6">
      <c r="A37" s="53" t="s">
        <v>9</v>
      </c>
      <c r="B37" s="52" t="s">
        <v>10</v>
      </c>
      <c r="C37" s="55">
        <f>ССР!D73+ССР!E73</f>
        <v>741.4043865145286</v>
      </c>
      <c r="D37" s="61"/>
      <c r="E37" s="77"/>
      <c r="F37" s="58"/>
      <c r="G37" s="66">
        <v>2026</v>
      </c>
      <c r="H37" s="67">
        <v>105.26289686896166</v>
      </c>
      <c r="I37" s="79">
        <f>(H37+100)/200*H36/100</f>
        <v>1.1065344785145874</v>
      </c>
    </row>
    <row r="38" spans="1:9" ht="15.6">
      <c r="A38" s="53" t="s">
        <v>14</v>
      </c>
      <c r="B38" s="52" t="s">
        <v>15</v>
      </c>
      <c r="C38" s="55">
        <f>ССР!F73</f>
        <v>3312.8873389223368</v>
      </c>
      <c r="D38" s="58"/>
      <c r="E38" s="77"/>
      <c r="F38" s="58"/>
      <c r="G38" s="66">
        <v>2027</v>
      </c>
      <c r="H38" s="67">
        <v>104.42089798933949</v>
      </c>
      <c r="I38" s="79">
        <f>(H38+100)/200*H37/100*H36/100</f>
        <v>1.1599922999352297</v>
      </c>
    </row>
    <row r="39" spans="1:9" ht="15.6">
      <c r="A39" s="53" t="s">
        <v>16</v>
      </c>
      <c r="B39" s="52" t="s">
        <v>17</v>
      </c>
      <c r="C39" s="55">
        <f>ССР!G73-C29</f>
        <v>77.855108159587871</v>
      </c>
      <c r="D39" s="61"/>
      <c r="E39" s="77"/>
      <c r="F39" s="58"/>
      <c r="G39" s="66">
        <v>2028</v>
      </c>
      <c r="H39" s="67">
        <v>104.42089798933949</v>
      </c>
      <c r="I39" s="79">
        <f>(H39+100)/200*H38/100*H37/100*H36/100</f>
        <v>1.2112743761995592</v>
      </c>
    </row>
    <row r="40" spans="1:9" ht="15.6">
      <c r="A40" s="50">
        <v>2</v>
      </c>
      <c r="B40" s="52" t="s">
        <v>18</v>
      </c>
      <c r="C40" s="55">
        <f>C37+C38+C39</f>
        <v>4132.1468335964528</v>
      </c>
      <c r="D40" s="58"/>
      <c r="E40" s="59"/>
      <c r="F40" s="60"/>
      <c r="G40" s="66">
        <v>2029</v>
      </c>
      <c r="H40" s="67">
        <v>104.42089798933949</v>
      </c>
      <c r="I40" s="79">
        <f>(H40+100)/200*H39/100*H38/100*H37/100*H36/100</f>
        <v>1.26482358074235</v>
      </c>
    </row>
    <row r="41" spans="1:9" ht="15.6">
      <c r="A41" s="53" t="s">
        <v>19</v>
      </c>
      <c r="B41" s="52" t="s">
        <v>20</v>
      </c>
      <c r="C41" s="54">
        <f>C40-ROUND(C40/1.2,5)</f>
        <v>688.691143596453</v>
      </c>
      <c r="D41" s="61"/>
      <c r="E41" s="77"/>
      <c r="F41" s="58"/>
      <c r="G41" s="61"/>
      <c r="H41" s="61"/>
      <c r="I41" s="61"/>
    </row>
    <row r="42" spans="1:9" ht="15.6">
      <c r="A42" s="50">
        <v>3</v>
      </c>
      <c r="B42" s="52" t="s">
        <v>21</v>
      </c>
      <c r="C42" s="80">
        <f>C40*I37</f>
        <v>4572.3629416593549</v>
      </c>
      <c r="D42" s="61"/>
      <c r="E42" s="59"/>
      <c r="F42" s="60"/>
      <c r="G42" s="61"/>
      <c r="H42" s="61"/>
      <c r="I42" s="61"/>
    </row>
    <row r="43" spans="1:9" ht="15.6">
      <c r="A43" s="50"/>
      <c r="B43" s="52" t="s">
        <v>144</v>
      </c>
      <c r="C43" s="54">
        <v>0.7</v>
      </c>
      <c r="D43" s="58"/>
      <c r="E43" s="59"/>
      <c r="F43" s="60"/>
      <c r="G43" s="61"/>
      <c r="H43" s="61"/>
      <c r="I43" s="61"/>
    </row>
    <row r="44" spans="1:9" ht="15.6">
      <c r="A44" s="50"/>
      <c r="B44" s="52" t="s">
        <v>145</v>
      </c>
      <c r="C44" s="73">
        <f>C42*C43</f>
        <v>3200.654059161548</v>
      </c>
      <c r="D44" s="58"/>
      <c r="E44" s="59"/>
      <c r="F44" s="60"/>
      <c r="G44" s="61"/>
      <c r="H44" s="61"/>
      <c r="I44" s="61"/>
    </row>
    <row r="45" spans="1:9" ht="15.6">
      <c r="A45" s="50"/>
      <c r="B45" s="52"/>
      <c r="C45" s="55"/>
      <c r="D45" s="58"/>
      <c r="E45" s="56"/>
      <c r="F45" s="58"/>
      <c r="G45" s="61"/>
      <c r="H45" s="61"/>
      <c r="I45" s="61"/>
    </row>
    <row r="46" spans="1:9" ht="15.6">
      <c r="A46" s="50"/>
      <c r="B46" s="52" t="s">
        <v>23</v>
      </c>
      <c r="C46" s="106">
        <f>C34+C44</f>
        <v>3543.5900621755127</v>
      </c>
      <c r="D46" s="61"/>
      <c r="E46" s="81"/>
      <c r="F46" s="60"/>
      <c r="G46" s="61"/>
      <c r="H46" s="61"/>
      <c r="I46" s="62"/>
    </row>
    <row r="47" spans="1:9" ht="15.6">
      <c r="A47" s="51"/>
      <c r="B47" s="51"/>
      <c r="C47" s="51"/>
      <c r="D47" s="62"/>
      <c r="E47" s="61"/>
      <c r="F47" s="78"/>
      <c r="G47" s="61"/>
      <c r="H47" s="61"/>
      <c r="I47" s="61"/>
    </row>
    <row r="48" spans="1:9" ht="15.6">
      <c r="A48" s="57" t="s">
        <v>24</v>
      </c>
      <c r="B48" s="51"/>
      <c r="C48" s="51"/>
      <c r="D48" s="61"/>
      <c r="E48" s="81"/>
      <c r="F48" s="61"/>
      <c r="G48" s="61"/>
      <c r="H48" s="61"/>
      <c r="I48" s="61"/>
    </row>
    <row r="49" spans="5:6">
      <c r="E49" s="83"/>
      <c r="F49" s="84"/>
    </row>
  </sheetData>
  <mergeCells count="7">
    <mergeCell ref="A35:C35"/>
    <mergeCell ref="A25:C2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topLeftCell="C1" zoomScale="90" zoomScaleNormal="90" workbookViewId="0">
      <selection activeCell="I64" sqref="I64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10.6640625" style="20" bestFit="1" customWidth="1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25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1" t="s">
        <v>147</v>
      </c>
      <c r="B13" s="91"/>
      <c r="C13" s="91"/>
      <c r="D13" s="91"/>
      <c r="E13" s="91"/>
      <c r="F13" s="91"/>
      <c r="G13" s="91"/>
      <c r="H13" s="91"/>
    </row>
    <row r="14" spans="1:8">
      <c r="A14" s="35"/>
      <c r="B14" s="35"/>
      <c r="C14" s="25" t="s">
        <v>2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26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5" t="s">
        <v>3</v>
      </c>
      <c r="B18" s="95" t="s">
        <v>27</v>
      </c>
      <c r="C18" s="95" t="s">
        <v>28</v>
      </c>
      <c r="D18" s="92" t="s">
        <v>29</v>
      </c>
      <c r="E18" s="93"/>
      <c r="F18" s="93"/>
      <c r="G18" s="93"/>
      <c r="H18" s="94"/>
    </row>
    <row r="19" spans="1:8" ht="94.5" customHeight="1">
      <c r="A19" s="95"/>
      <c r="B19" s="95"/>
      <c r="C19" s="95"/>
      <c r="D19" s="2" t="s">
        <v>30</v>
      </c>
      <c r="E19" s="2" t="s">
        <v>31</v>
      </c>
      <c r="F19" s="2" t="s">
        <v>32</v>
      </c>
      <c r="G19" s="2" t="s">
        <v>33</v>
      </c>
      <c r="H19" s="2" t="s">
        <v>34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35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36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37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38</v>
      </c>
      <c r="C25" s="42" t="s">
        <v>39</v>
      </c>
      <c r="D25" s="41">
        <v>480.52495701645</v>
      </c>
      <c r="E25" s="41">
        <v>16.879858954664002</v>
      </c>
      <c r="F25" s="41">
        <v>2680.3295622349001</v>
      </c>
      <c r="G25" s="41">
        <v>0</v>
      </c>
      <c r="H25" s="41">
        <v>3177.7343782060002</v>
      </c>
    </row>
    <row r="26" spans="1:8" ht="31.2">
      <c r="A26" s="2">
        <v>2</v>
      </c>
      <c r="B26" s="2" t="s">
        <v>40</v>
      </c>
      <c r="C26" s="42" t="s">
        <v>41</v>
      </c>
      <c r="D26" s="41">
        <v>71.25</v>
      </c>
      <c r="E26" s="41">
        <v>6.22</v>
      </c>
      <c r="F26" s="41">
        <v>0</v>
      </c>
      <c r="G26" s="41">
        <v>0</v>
      </c>
      <c r="H26" s="41">
        <v>77.47</v>
      </c>
    </row>
    <row r="27" spans="1:8">
      <c r="A27" s="2"/>
      <c r="B27" s="33"/>
      <c r="C27" s="33" t="s">
        <v>42</v>
      </c>
      <c r="D27" s="41">
        <v>551.77495701645</v>
      </c>
      <c r="E27" s="41">
        <v>23.099858954664001</v>
      </c>
      <c r="F27" s="41">
        <v>2680.3295622349001</v>
      </c>
      <c r="G27" s="41">
        <v>0</v>
      </c>
      <c r="H27" s="41">
        <v>3255.204378206</v>
      </c>
    </row>
    <row r="28" spans="1:8">
      <c r="A28" s="2"/>
      <c r="B28" s="33"/>
      <c r="C28" s="44" t="s">
        <v>43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44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45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46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47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48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49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50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51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52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53</v>
      </c>
      <c r="D43" s="41">
        <v>551.77495701645</v>
      </c>
      <c r="E43" s="41">
        <v>23.099858954664001</v>
      </c>
      <c r="F43" s="41">
        <v>2680.3295622349001</v>
      </c>
      <c r="G43" s="41">
        <v>0</v>
      </c>
      <c r="H43" s="41">
        <v>3255.204378206</v>
      </c>
    </row>
    <row r="44" spans="1:8">
      <c r="A44" s="2"/>
      <c r="B44" s="33"/>
      <c r="C44" s="44" t="s">
        <v>54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55</v>
      </c>
      <c r="C45" s="42" t="s">
        <v>56</v>
      </c>
      <c r="D45" s="41">
        <v>9.6104991403288995</v>
      </c>
      <c r="E45" s="41">
        <v>0.33759717909328002</v>
      </c>
      <c r="F45" s="41">
        <v>0</v>
      </c>
      <c r="G45" s="41">
        <v>0</v>
      </c>
      <c r="H45" s="41">
        <v>9.9480963194222003</v>
      </c>
    </row>
    <row r="46" spans="1:8" ht="31.2">
      <c r="A46" s="2">
        <v>4</v>
      </c>
      <c r="B46" s="2" t="s">
        <v>55</v>
      </c>
      <c r="C46" s="42" t="s">
        <v>57</v>
      </c>
      <c r="D46" s="41">
        <v>1.78125</v>
      </c>
      <c r="E46" s="41">
        <v>0.1555</v>
      </c>
      <c r="F46" s="41">
        <v>0</v>
      </c>
      <c r="G46" s="41">
        <v>0</v>
      </c>
      <c r="H46" s="41">
        <v>1.93675</v>
      </c>
    </row>
    <row r="47" spans="1:8">
      <c r="A47" s="2"/>
      <c r="B47" s="33"/>
      <c r="C47" s="33" t="s">
        <v>58</v>
      </c>
      <c r="D47" s="41">
        <v>11.391749140329001</v>
      </c>
      <c r="E47" s="41">
        <v>0.49309717909327999</v>
      </c>
      <c r="F47" s="41">
        <v>0</v>
      </c>
      <c r="G47" s="41">
        <v>0</v>
      </c>
      <c r="H47" s="41">
        <v>11.884846319422</v>
      </c>
    </row>
    <row r="48" spans="1:8">
      <c r="A48" s="2"/>
      <c r="B48" s="33"/>
      <c r="C48" s="33" t="s">
        <v>59</v>
      </c>
      <c r="D48" s="41">
        <v>563.16670615678004</v>
      </c>
      <c r="E48" s="41">
        <v>23.592956133756999</v>
      </c>
      <c r="F48" s="41">
        <v>2680.3295622349001</v>
      </c>
      <c r="G48" s="41">
        <v>0</v>
      </c>
      <c r="H48" s="41">
        <v>3267.0892245253999</v>
      </c>
    </row>
    <row r="49" spans="1:9">
      <c r="A49" s="2"/>
      <c r="B49" s="33"/>
      <c r="C49" s="33" t="s">
        <v>60</v>
      </c>
      <c r="D49" s="41"/>
      <c r="E49" s="41"/>
      <c r="F49" s="41"/>
      <c r="G49" s="41"/>
      <c r="H49" s="41"/>
    </row>
    <row r="50" spans="1:9" ht="31.2">
      <c r="A50" s="2">
        <v>5</v>
      </c>
      <c r="B50" s="2" t="s">
        <v>61</v>
      </c>
      <c r="C50" s="48" t="s">
        <v>39</v>
      </c>
      <c r="D50" s="41">
        <v>0</v>
      </c>
      <c r="E50" s="41">
        <v>0</v>
      </c>
      <c r="F50" s="41">
        <v>0</v>
      </c>
      <c r="G50" s="41">
        <v>80.853105917297995</v>
      </c>
      <c r="H50" s="41">
        <v>80.853105917297995</v>
      </c>
    </row>
    <row r="51" spans="1:9" ht="31.2">
      <c r="A51" s="2">
        <v>6</v>
      </c>
      <c r="B51" s="2" t="s">
        <v>62</v>
      </c>
      <c r="C51" s="48" t="s">
        <v>63</v>
      </c>
      <c r="D51" s="41">
        <v>12.542055023602</v>
      </c>
      <c r="E51" s="41">
        <v>0.54001934810253005</v>
      </c>
      <c r="F51" s="41">
        <v>0</v>
      </c>
      <c r="G51" s="41">
        <v>0</v>
      </c>
      <c r="H51" s="41">
        <v>13.082074371705</v>
      </c>
    </row>
    <row r="52" spans="1:9">
      <c r="A52" s="2">
        <v>7</v>
      </c>
      <c r="B52" s="2" t="s">
        <v>64</v>
      </c>
      <c r="C52" s="48" t="s">
        <v>65</v>
      </c>
      <c r="D52" s="41">
        <v>0</v>
      </c>
      <c r="E52" s="41">
        <v>0</v>
      </c>
      <c r="F52" s="41">
        <v>0</v>
      </c>
      <c r="G52" s="41">
        <v>11.009558196704999</v>
      </c>
      <c r="H52" s="41">
        <v>11.009558196704999</v>
      </c>
    </row>
    <row r="53" spans="1:9">
      <c r="A53" s="2">
        <v>8</v>
      </c>
      <c r="B53" s="2"/>
      <c r="C53" s="48" t="s">
        <v>66</v>
      </c>
      <c r="D53" s="41">
        <v>0</v>
      </c>
      <c r="E53" s="41">
        <v>0</v>
      </c>
      <c r="F53" s="41">
        <v>0</v>
      </c>
      <c r="G53" s="41">
        <v>10.04935365045</v>
      </c>
      <c r="H53" s="41">
        <v>10.04935365045</v>
      </c>
    </row>
    <row r="54" spans="1:9">
      <c r="A54" s="2">
        <v>9</v>
      </c>
      <c r="B54" s="2"/>
      <c r="C54" s="48" t="s">
        <v>67</v>
      </c>
      <c r="D54" s="41">
        <v>0</v>
      </c>
      <c r="E54" s="41">
        <v>0</v>
      </c>
      <c r="F54" s="41">
        <v>0</v>
      </c>
      <c r="G54" s="41">
        <v>7.2560479669370004</v>
      </c>
      <c r="H54" s="41">
        <v>7.2560479669370004</v>
      </c>
    </row>
    <row r="55" spans="1:9">
      <c r="A55" s="2"/>
      <c r="B55" s="33"/>
      <c r="C55" s="33" t="s">
        <v>68</v>
      </c>
      <c r="D55" s="41">
        <v>12.542055023602</v>
      </c>
      <c r="E55" s="41">
        <v>0.54001934810253005</v>
      </c>
      <c r="F55" s="41">
        <v>0</v>
      </c>
      <c r="G55" s="41">
        <v>109.16806573139</v>
      </c>
      <c r="H55" s="41">
        <v>122.25014010309</v>
      </c>
    </row>
    <row r="56" spans="1:9">
      <c r="A56" s="2"/>
      <c r="B56" s="33"/>
      <c r="C56" s="33" t="s">
        <v>69</v>
      </c>
      <c r="D56" s="41">
        <v>575.70876118037995</v>
      </c>
      <c r="E56" s="41">
        <v>24.132975481860001</v>
      </c>
      <c r="F56" s="41">
        <v>2680.3295622349001</v>
      </c>
      <c r="G56" s="41">
        <v>109.16806573139</v>
      </c>
      <c r="H56" s="41">
        <v>3389.3393646284999</v>
      </c>
    </row>
    <row r="57" spans="1:9" ht="31.5" customHeight="1">
      <c r="A57" s="2"/>
      <c r="B57" s="33"/>
      <c r="C57" s="33" t="s">
        <v>70</v>
      </c>
      <c r="D57" s="41"/>
      <c r="E57" s="41"/>
      <c r="F57" s="41"/>
      <c r="G57" s="41"/>
      <c r="H57" s="41"/>
    </row>
    <row r="58" spans="1:9">
      <c r="A58" s="2"/>
      <c r="B58" s="2"/>
      <c r="C58" s="48"/>
      <c r="D58" s="41"/>
      <c r="E58" s="41"/>
      <c r="F58" s="41"/>
      <c r="G58" s="41"/>
      <c r="H58" s="41">
        <f>SUM(D58:G58)</f>
        <v>0</v>
      </c>
    </row>
    <row r="59" spans="1:9">
      <c r="A59" s="2"/>
      <c r="B59" s="33"/>
      <c r="C59" s="33" t="s">
        <v>71</v>
      </c>
      <c r="D59" s="41">
        <f>SUM(D58:D58)</f>
        <v>0</v>
      </c>
      <c r="E59" s="41">
        <f>SUM(E58:E58)</f>
        <v>0</v>
      </c>
      <c r="F59" s="41">
        <f>SUM(F58:F58)</f>
        <v>0</v>
      </c>
      <c r="G59" s="41">
        <f>SUM(G58:G58)</f>
        <v>0</v>
      </c>
      <c r="H59" s="41">
        <f>SUM(D59:G59)</f>
        <v>0</v>
      </c>
    </row>
    <row r="60" spans="1:9">
      <c r="A60" s="2"/>
      <c r="B60" s="33"/>
      <c r="C60" s="33" t="s">
        <v>72</v>
      </c>
      <c r="D60" s="41">
        <v>575.70876118037995</v>
      </c>
      <c r="E60" s="41">
        <v>24.132975481860001</v>
      </c>
      <c r="F60" s="41">
        <v>2680.3295622349001</v>
      </c>
      <c r="G60" s="41">
        <v>109.16806573139</v>
      </c>
      <c r="H60" s="41">
        <v>3389.3393646284999</v>
      </c>
    </row>
    <row r="61" spans="1:9" ht="157.5" customHeight="1">
      <c r="A61" s="2"/>
      <c r="B61" s="33"/>
      <c r="C61" s="33" t="s">
        <v>73</v>
      </c>
      <c r="D61" s="41"/>
      <c r="E61" s="41"/>
      <c r="F61" s="41"/>
      <c r="G61" s="41"/>
      <c r="H61" s="41"/>
    </row>
    <row r="62" spans="1:9">
      <c r="A62" s="2">
        <v>10</v>
      </c>
      <c r="B62" s="2" t="s">
        <v>74</v>
      </c>
      <c r="C62" s="48" t="s">
        <v>75</v>
      </c>
      <c r="D62" s="41">
        <v>0</v>
      </c>
      <c r="E62" s="41">
        <v>0</v>
      </c>
      <c r="F62" s="41">
        <v>0</v>
      </c>
      <c r="G62" s="41">
        <v>326.38467549805</v>
      </c>
      <c r="H62" s="41">
        <v>326.38467549805</v>
      </c>
    </row>
    <row r="63" spans="1:9">
      <c r="A63" s="2">
        <v>11</v>
      </c>
      <c r="B63" s="2" t="s">
        <v>76</v>
      </c>
      <c r="C63" s="48" t="s">
        <v>77</v>
      </c>
      <c r="D63" s="41">
        <v>0</v>
      </c>
      <c r="E63" s="41">
        <v>0</v>
      </c>
      <c r="F63" s="41">
        <v>0</v>
      </c>
      <c r="G63" s="41">
        <v>8.8949999999999996</v>
      </c>
      <c r="H63" s="41">
        <v>8.8949999999999996</v>
      </c>
    </row>
    <row r="64" spans="1:9">
      <c r="A64" s="2"/>
      <c r="B64" s="33"/>
      <c r="C64" s="33" t="s">
        <v>78</v>
      </c>
      <c r="D64" s="41">
        <v>0</v>
      </c>
      <c r="E64" s="41">
        <v>0</v>
      </c>
      <c r="F64" s="41">
        <v>0</v>
      </c>
      <c r="G64" s="41">
        <v>335.27967549804998</v>
      </c>
      <c r="H64" s="41">
        <v>335.27967549804998</v>
      </c>
      <c r="I64" s="82"/>
    </row>
    <row r="65" spans="1:8">
      <c r="A65" s="2"/>
      <c r="B65" s="33"/>
      <c r="C65" s="33" t="s">
        <v>79</v>
      </c>
      <c r="D65" s="41">
        <v>575.70876118037995</v>
      </c>
      <c r="E65" s="41">
        <v>24.132975481860001</v>
      </c>
      <c r="F65" s="41">
        <v>2680.3295622349001</v>
      </c>
      <c r="G65" s="41">
        <v>444.44774122944</v>
      </c>
      <c r="H65" s="41">
        <v>3724.6190401265999</v>
      </c>
    </row>
    <row r="66" spans="1:8">
      <c r="A66" s="2"/>
      <c r="B66" s="33"/>
      <c r="C66" s="33" t="s">
        <v>80</v>
      </c>
      <c r="D66" s="41"/>
      <c r="E66" s="41"/>
      <c r="F66" s="41"/>
      <c r="G66" s="41"/>
      <c r="H66" s="41"/>
    </row>
    <row r="67" spans="1:8" ht="47.25" customHeight="1">
      <c r="A67" s="2">
        <v>12</v>
      </c>
      <c r="B67" s="2" t="s">
        <v>81</v>
      </c>
      <c r="C67" s="48" t="s">
        <v>82</v>
      </c>
      <c r="D67" s="41">
        <f>D65*3%</f>
        <v>17.271262835411399</v>
      </c>
      <c r="E67" s="41">
        <f>E65*3%</f>
        <v>0.72398926445580003</v>
      </c>
      <c r="F67" s="41">
        <f>F65*3%</f>
        <v>80.409886867047007</v>
      </c>
      <c r="G67" s="41">
        <f>G65*3%</f>
        <v>13.333432236883199</v>
      </c>
      <c r="H67" s="41">
        <f>SUM(D67:G67)</f>
        <v>111.73857120379741</v>
      </c>
    </row>
    <row r="68" spans="1:8">
      <c r="A68" s="2"/>
      <c r="B68" s="33"/>
      <c r="C68" s="33" t="s">
        <v>83</v>
      </c>
      <c r="D68" s="41">
        <f>D67</f>
        <v>17.271262835411399</v>
      </c>
      <c r="E68" s="41">
        <f>E67</f>
        <v>0.72398926445580003</v>
      </c>
      <c r="F68" s="41">
        <f>F67</f>
        <v>80.409886867047007</v>
      </c>
      <c r="G68" s="41">
        <f>G67</f>
        <v>13.333432236883199</v>
      </c>
      <c r="H68" s="41">
        <f>SUM(D68:G68)</f>
        <v>111.73857120379741</v>
      </c>
    </row>
    <row r="69" spans="1:8">
      <c r="A69" s="2"/>
      <c r="B69" s="33"/>
      <c r="C69" s="33" t="s">
        <v>84</v>
      </c>
      <c r="D69" s="41">
        <f>D68+D65</f>
        <v>592.9800240157914</v>
      </c>
      <c r="E69" s="41">
        <f>E68+E65</f>
        <v>24.8569647463158</v>
      </c>
      <c r="F69" s="41">
        <f>F68+F65</f>
        <v>2760.7394491019472</v>
      </c>
      <c r="G69" s="41">
        <f>G68+G65</f>
        <v>457.7811734663232</v>
      </c>
      <c r="H69" s="41">
        <f>SUM(D69:G69)</f>
        <v>3836.3576113303775</v>
      </c>
    </row>
    <row r="70" spans="1:8">
      <c r="A70" s="2"/>
      <c r="B70" s="33"/>
      <c r="C70" s="33" t="s">
        <v>85</v>
      </c>
      <c r="D70" s="41"/>
      <c r="E70" s="41"/>
      <c r="F70" s="41"/>
      <c r="G70" s="41"/>
      <c r="H70" s="41"/>
    </row>
    <row r="71" spans="1:8">
      <c r="A71" s="2">
        <v>13</v>
      </c>
      <c r="B71" s="2" t="s">
        <v>86</v>
      </c>
      <c r="C71" s="48" t="s">
        <v>87</v>
      </c>
      <c r="D71" s="41">
        <f>D69*20%</f>
        <v>118.59600480315828</v>
      </c>
      <c r="E71" s="41">
        <f>E69*20%</f>
        <v>4.9713929492631603</v>
      </c>
      <c r="F71" s="41">
        <f>F69*20%</f>
        <v>552.14788982038942</v>
      </c>
      <c r="G71" s="41">
        <f>G69*20%</f>
        <v>91.556234693264642</v>
      </c>
      <c r="H71" s="41">
        <f>SUM(D71:G71)</f>
        <v>767.27152226607552</v>
      </c>
    </row>
    <row r="72" spans="1:8">
      <c r="A72" s="2"/>
      <c r="B72" s="33"/>
      <c r="C72" s="33" t="s">
        <v>88</v>
      </c>
      <c r="D72" s="41">
        <f>D71</f>
        <v>118.59600480315828</v>
      </c>
      <c r="E72" s="41">
        <f>E71</f>
        <v>4.9713929492631603</v>
      </c>
      <c r="F72" s="41">
        <f>F71</f>
        <v>552.14788982038942</v>
      </c>
      <c r="G72" s="41">
        <f>G71</f>
        <v>91.556234693264642</v>
      </c>
      <c r="H72" s="41">
        <f>SUM(D72:G72)</f>
        <v>767.27152226607552</v>
      </c>
    </row>
    <row r="73" spans="1:8">
      <c r="A73" s="2"/>
      <c r="B73" s="33"/>
      <c r="C73" s="33" t="s">
        <v>89</v>
      </c>
      <c r="D73" s="41">
        <f>D72+D69</f>
        <v>711.57602881894968</v>
      </c>
      <c r="E73" s="41">
        <f>E72+E69</f>
        <v>29.828357695578958</v>
      </c>
      <c r="F73" s="41">
        <f>F72+F69</f>
        <v>3312.8873389223368</v>
      </c>
      <c r="G73" s="41">
        <f>G72+G69</f>
        <v>549.33740815958788</v>
      </c>
      <c r="H73" s="41">
        <f>SUM(D73:G73)</f>
        <v>4603.6291335964534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1" t="s">
        <v>147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39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3</v>
      </c>
      <c r="B10" s="95" t="s">
        <v>27</v>
      </c>
      <c r="C10" s="95" t="s">
        <v>94</v>
      </c>
      <c r="D10" s="92" t="s">
        <v>29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>
      <c r="A14" s="2"/>
      <c r="B14" s="33"/>
      <c r="C14" s="33" t="s">
        <v>97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abSelected="1"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1" t="s">
        <v>147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3</v>
      </c>
      <c r="B10" s="95" t="s">
        <v>27</v>
      </c>
      <c r="C10" s="95" t="s">
        <v>94</v>
      </c>
      <c r="D10" s="92" t="s">
        <v>29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1" t="s">
        <v>147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3</v>
      </c>
      <c r="B10" s="95" t="s">
        <v>27</v>
      </c>
      <c r="C10" s="95" t="s">
        <v>94</v>
      </c>
      <c r="D10" s="92" t="s">
        <v>29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103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1" t="s">
        <v>147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3</v>
      </c>
      <c r="B10" s="95" t="s">
        <v>27</v>
      </c>
      <c r="C10" s="95" t="s">
        <v>94</v>
      </c>
      <c r="D10" s="92" t="s">
        <v>29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71.25</v>
      </c>
      <c r="E13" s="32">
        <v>6.22</v>
      </c>
      <c r="F13" s="32">
        <v>0</v>
      </c>
      <c r="G13" s="32">
        <v>0</v>
      </c>
      <c r="H13" s="32">
        <v>77.47</v>
      </c>
      <c r="J13" s="20"/>
    </row>
    <row r="14" spans="1:14">
      <c r="A14" s="2"/>
      <c r="B14" s="33"/>
      <c r="C14" s="33" t="s">
        <v>97</v>
      </c>
      <c r="D14" s="32">
        <v>71.25</v>
      </c>
      <c r="E14" s="32">
        <v>6.22</v>
      </c>
      <c r="F14" s="32">
        <v>0</v>
      </c>
      <c r="G14" s="32">
        <v>0</v>
      </c>
      <c r="H14" s="32">
        <v>77.47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opLeftCell="C1" zoomScale="90" zoomScaleNormal="90" workbookViewId="0">
      <selection activeCell="F5" sqref="F5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1" t="s">
        <v>147</v>
      </c>
      <c r="D2" s="91"/>
      <c r="E2" s="91"/>
      <c r="F2" s="91"/>
      <c r="G2" s="91"/>
      <c r="H2" s="91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5" t="s">
        <v>3</v>
      </c>
      <c r="B10" s="95" t="s">
        <v>27</v>
      </c>
      <c r="C10" s="95" t="s">
        <v>94</v>
      </c>
      <c r="D10" s="92" t="s">
        <v>29</v>
      </c>
      <c r="E10" s="93"/>
      <c r="F10" s="93"/>
      <c r="G10" s="93"/>
      <c r="H10" s="94"/>
      <c r="J10" s="20"/>
    </row>
    <row r="11" spans="1:14" ht="59.25" customHeight="1">
      <c r="A11" s="95"/>
      <c r="B11" s="95"/>
      <c r="C11" s="95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77</v>
      </c>
      <c r="D13" s="32">
        <v>0</v>
      </c>
      <c r="E13" s="32">
        <v>0</v>
      </c>
      <c r="F13" s="32">
        <v>0</v>
      </c>
      <c r="G13" s="32">
        <v>8.8949999999999996</v>
      </c>
      <c r="H13" s="32">
        <v>8.8949999999999996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8.8949999999999996</v>
      </c>
      <c r="H14" s="32">
        <v>8.8949999999999996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topLeftCell="A28" zoomScale="70" zoomScaleNormal="70" workbookViewId="0">
      <selection activeCell="D11" sqref="D11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2" customHeight="1">
      <c r="A1" s="10" t="s">
        <v>109</v>
      </c>
      <c r="B1" s="10" t="s">
        <v>110</v>
      </c>
      <c r="C1" s="10" t="s">
        <v>111</v>
      </c>
      <c r="D1" s="10" t="s">
        <v>112</v>
      </c>
      <c r="E1" s="10" t="s">
        <v>113</v>
      </c>
      <c r="F1" s="10" t="s">
        <v>114</v>
      </c>
      <c r="G1" s="10" t="s">
        <v>115</v>
      </c>
      <c r="H1" s="10" t="s">
        <v>116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4" t="s">
        <v>39</v>
      </c>
      <c r="B3" s="103"/>
      <c r="C3" s="11"/>
      <c r="D3" s="12">
        <v>2912.319</v>
      </c>
      <c r="E3" s="13"/>
      <c r="F3" s="13"/>
      <c r="G3" s="13"/>
      <c r="H3" s="14"/>
    </row>
    <row r="4" spans="1:8">
      <c r="A4" s="96" t="s">
        <v>117</v>
      </c>
      <c r="B4" s="15" t="s">
        <v>118</v>
      </c>
      <c r="C4" s="11"/>
      <c r="D4" s="12">
        <v>440.38900000000001</v>
      </c>
      <c r="E4" s="13"/>
      <c r="F4" s="13"/>
      <c r="G4" s="13"/>
      <c r="H4" s="14"/>
    </row>
    <row r="5" spans="1:8">
      <c r="A5" s="96"/>
      <c r="B5" s="15" t="s">
        <v>119</v>
      </c>
      <c r="C5" s="10"/>
      <c r="D5" s="12">
        <v>15.47</v>
      </c>
      <c r="E5" s="13"/>
      <c r="F5" s="13"/>
      <c r="G5" s="13"/>
      <c r="H5" s="16"/>
    </row>
    <row r="6" spans="1:8">
      <c r="A6" s="97"/>
      <c r="B6" s="15" t="s">
        <v>120</v>
      </c>
      <c r="C6" s="10"/>
      <c r="D6" s="12">
        <v>2456.46</v>
      </c>
      <c r="E6" s="13"/>
      <c r="F6" s="13"/>
      <c r="G6" s="13"/>
      <c r="H6" s="16"/>
    </row>
    <row r="7" spans="1:8">
      <c r="A7" s="97"/>
      <c r="B7" s="15" t="s">
        <v>121</v>
      </c>
      <c r="C7" s="10"/>
      <c r="D7" s="12">
        <v>0</v>
      </c>
      <c r="E7" s="13"/>
      <c r="F7" s="13"/>
      <c r="G7" s="13"/>
      <c r="H7" s="16"/>
    </row>
    <row r="8" spans="1:8">
      <c r="A8" s="100" t="s">
        <v>96</v>
      </c>
      <c r="B8" s="101"/>
      <c r="C8" s="96" t="s">
        <v>122</v>
      </c>
      <c r="D8" s="17">
        <v>2912.319</v>
      </c>
      <c r="E8" s="13">
        <v>1</v>
      </c>
      <c r="F8" s="13" t="s">
        <v>123</v>
      </c>
      <c r="G8" s="17">
        <v>2912.319</v>
      </c>
      <c r="H8" s="16"/>
    </row>
    <row r="9" spans="1:8">
      <c r="A9" s="99">
        <v>1</v>
      </c>
      <c r="B9" s="15" t="s">
        <v>118</v>
      </c>
      <c r="C9" s="96"/>
      <c r="D9" s="17">
        <v>440.38900000000001</v>
      </c>
      <c r="E9" s="13"/>
      <c r="F9" s="13"/>
      <c r="G9" s="13"/>
      <c r="H9" s="97" t="s">
        <v>124</v>
      </c>
    </row>
    <row r="10" spans="1:8">
      <c r="A10" s="96"/>
      <c r="B10" s="15" t="s">
        <v>119</v>
      </c>
      <c r="C10" s="96"/>
      <c r="D10" s="17">
        <v>15.47</v>
      </c>
      <c r="E10" s="13"/>
      <c r="F10" s="13"/>
      <c r="G10" s="13"/>
      <c r="H10" s="97"/>
    </row>
    <row r="11" spans="1:8">
      <c r="A11" s="96"/>
      <c r="B11" s="15" t="s">
        <v>120</v>
      </c>
      <c r="C11" s="96"/>
      <c r="D11" s="17">
        <v>2456.46</v>
      </c>
      <c r="E11" s="13"/>
      <c r="F11" s="13"/>
      <c r="G11" s="13"/>
      <c r="H11" s="97"/>
    </row>
    <row r="12" spans="1:8">
      <c r="A12" s="96"/>
      <c r="B12" s="15" t="s">
        <v>121</v>
      </c>
      <c r="C12" s="96"/>
      <c r="D12" s="17">
        <v>0</v>
      </c>
      <c r="E12" s="13"/>
      <c r="F12" s="13"/>
      <c r="G12" s="13"/>
      <c r="H12" s="97"/>
    </row>
    <row r="13" spans="1:8" ht="24.6">
      <c r="A13" s="102" t="s">
        <v>99</v>
      </c>
      <c r="B13" s="103"/>
      <c r="C13" s="10"/>
      <c r="D13" s="12">
        <v>74.099999999999994</v>
      </c>
      <c r="E13" s="13"/>
      <c r="F13" s="13"/>
      <c r="G13" s="13"/>
      <c r="H13" s="16"/>
    </row>
    <row r="14" spans="1:8">
      <c r="A14" s="96" t="s">
        <v>125</v>
      </c>
      <c r="B14" s="15" t="s">
        <v>118</v>
      </c>
      <c r="C14" s="10"/>
      <c r="D14" s="12">
        <v>0</v>
      </c>
      <c r="E14" s="13"/>
      <c r="F14" s="13"/>
      <c r="G14" s="13"/>
      <c r="H14" s="16"/>
    </row>
    <row r="15" spans="1:8">
      <c r="A15" s="96"/>
      <c r="B15" s="15" t="s">
        <v>119</v>
      </c>
      <c r="C15" s="10"/>
      <c r="D15" s="12">
        <v>0</v>
      </c>
      <c r="E15" s="13"/>
      <c r="F15" s="13"/>
      <c r="G15" s="13"/>
      <c r="H15" s="16"/>
    </row>
    <row r="16" spans="1:8">
      <c r="A16" s="96"/>
      <c r="B16" s="15" t="s">
        <v>120</v>
      </c>
      <c r="C16" s="10"/>
      <c r="D16" s="12">
        <v>0</v>
      </c>
      <c r="E16" s="13"/>
      <c r="F16" s="13"/>
      <c r="G16" s="13"/>
      <c r="H16" s="16"/>
    </row>
    <row r="17" spans="1:8">
      <c r="A17" s="96"/>
      <c r="B17" s="15" t="s">
        <v>121</v>
      </c>
      <c r="C17" s="10"/>
      <c r="D17" s="12">
        <v>74.099999999999994</v>
      </c>
      <c r="E17" s="13"/>
      <c r="F17" s="13"/>
      <c r="G17" s="13"/>
      <c r="H17" s="16"/>
    </row>
    <row r="18" spans="1:8">
      <c r="A18" s="100" t="s">
        <v>101</v>
      </c>
      <c r="B18" s="101"/>
      <c r="C18" s="96" t="s">
        <v>122</v>
      </c>
      <c r="D18" s="17">
        <v>74.099999999999994</v>
      </c>
      <c r="E18" s="13">
        <v>1</v>
      </c>
      <c r="F18" s="13" t="s">
        <v>123</v>
      </c>
      <c r="G18" s="17">
        <v>74.099999999999994</v>
      </c>
      <c r="H18" s="16"/>
    </row>
    <row r="19" spans="1:8">
      <c r="A19" s="99">
        <v>1</v>
      </c>
      <c r="B19" s="15" t="s">
        <v>118</v>
      </c>
      <c r="C19" s="96"/>
      <c r="D19" s="17">
        <v>0</v>
      </c>
      <c r="E19" s="13"/>
      <c r="F19" s="13"/>
      <c r="G19" s="13"/>
      <c r="H19" s="97" t="s">
        <v>124</v>
      </c>
    </row>
    <row r="20" spans="1:8">
      <c r="A20" s="96"/>
      <c r="B20" s="15" t="s">
        <v>119</v>
      </c>
      <c r="C20" s="96"/>
      <c r="D20" s="17">
        <v>0</v>
      </c>
      <c r="E20" s="13"/>
      <c r="F20" s="13"/>
      <c r="G20" s="13"/>
      <c r="H20" s="97"/>
    </row>
    <row r="21" spans="1:8">
      <c r="A21" s="96"/>
      <c r="B21" s="15" t="s">
        <v>120</v>
      </c>
      <c r="C21" s="96"/>
      <c r="D21" s="17">
        <v>0</v>
      </c>
      <c r="E21" s="13"/>
      <c r="F21" s="13"/>
      <c r="G21" s="13"/>
      <c r="H21" s="97"/>
    </row>
    <row r="22" spans="1:8">
      <c r="A22" s="96"/>
      <c r="B22" s="15" t="s">
        <v>121</v>
      </c>
      <c r="C22" s="96"/>
      <c r="D22" s="17">
        <v>74.099999999999994</v>
      </c>
      <c r="E22" s="13"/>
      <c r="F22" s="13"/>
      <c r="G22" s="13"/>
      <c r="H22" s="97"/>
    </row>
    <row r="23" spans="1:8" ht="24.6">
      <c r="A23" s="102" t="s">
        <v>103</v>
      </c>
      <c r="B23" s="103"/>
      <c r="C23" s="10"/>
      <c r="D23" s="12">
        <v>299.12400000000002</v>
      </c>
      <c r="E23" s="13"/>
      <c r="F23" s="13"/>
      <c r="G23" s="13"/>
      <c r="H23" s="16"/>
    </row>
    <row r="24" spans="1:8">
      <c r="A24" s="96" t="s">
        <v>126</v>
      </c>
      <c r="B24" s="15" t="s">
        <v>118</v>
      </c>
      <c r="C24" s="10"/>
      <c r="D24" s="12">
        <v>0</v>
      </c>
      <c r="E24" s="13"/>
      <c r="F24" s="13"/>
      <c r="G24" s="13"/>
      <c r="H24" s="16"/>
    </row>
    <row r="25" spans="1:8">
      <c r="A25" s="96"/>
      <c r="B25" s="15" t="s">
        <v>119</v>
      </c>
      <c r="C25" s="10"/>
      <c r="D25" s="12">
        <v>0</v>
      </c>
      <c r="E25" s="13"/>
      <c r="F25" s="13"/>
      <c r="G25" s="13"/>
      <c r="H25" s="16"/>
    </row>
    <row r="26" spans="1:8">
      <c r="A26" s="96"/>
      <c r="B26" s="15" t="s">
        <v>120</v>
      </c>
      <c r="C26" s="10"/>
      <c r="D26" s="12">
        <v>0</v>
      </c>
      <c r="E26" s="13"/>
      <c r="F26" s="13"/>
      <c r="G26" s="13"/>
      <c r="H26" s="16"/>
    </row>
    <row r="27" spans="1:8">
      <c r="A27" s="96"/>
      <c r="B27" s="15" t="s">
        <v>121</v>
      </c>
      <c r="C27" s="10"/>
      <c r="D27" s="12">
        <v>299.12400000000002</v>
      </c>
      <c r="E27" s="13"/>
      <c r="F27" s="13"/>
      <c r="G27" s="13"/>
      <c r="H27" s="16"/>
    </row>
    <row r="28" spans="1:8">
      <c r="A28" s="100" t="s">
        <v>103</v>
      </c>
      <c r="B28" s="101"/>
      <c r="C28" s="96" t="s">
        <v>122</v>
      </c>
      <c r="D28" s="17">
        <v>299.12400000000002</v>
      </c>
      <c r="E28" s="13">
        <v>1</v>
      </c>
      <c r="F28" s="13" t="s">
        <v>123</v>
      </c>
      <c r="G28" s="17">
        <v>299.12400000000002</v>
      </c>
      <c r="H28" s="16"/>
    </row>
    <row r="29" spans="1:8">
      <c r="A29" s="99">
        <v>1</v>
      </c>
      <c r="B29" s="15" t="s">
        <v>118</v>
      </c>
      <c r="C29" s="96"/>
      <c r="D29" s="17">
        <v>0</v>
      </c>
      <c r="E29" s="13"/>
      <c r="F29" s="13"/>
      <c r="G29" s="13"/>
      <c r="H29" s="97" t="s">
        <v>124</v>
      </c>
    </row>
    <row r="30" spans="1:8">
      <c r="A30" s="96"/>
      <c r="B30" s="15" t="s">
        <v>119</v>
      </c>
      <c r="C30" s="96"/>
      <c r="D30" s="17">
        <v>0</v>
      </c>
      <c r="E30" s="13"/>
      <c r="F30" s="13"/>
      <c r="G30" s="13"/>
      <c r="H30" s="97"/>
    </row>
    <row r="31" spans="1:8">
      <c r="A31" s="96"/>
      <c r="B31" s="15" t="s">
        <v>120</v>
      </c>
      <c r="C31" s="96"/>
      <c r="D31" s="17">
        <v>0</v>
      </c>
      <c r="E31" s="13"/>
      <c r="F31" s="13"/>
      <c r="G31" s="13"/>
      <c r="H31" s="97"/>
    </row>
    <row r="32" spans="1:8">
      <c r="A32" s="96"/>
      <c r="B32" s="15" t="s">
        <v>121</v>
      </c>
      <c r="C32" s="96"/>
      <c r="D32" s="17">
        <v>299.12400000000002</v>
      </c>
      <c r="E32" s="13"/>
      <c r="F32" s="13"/>
      <c r="G32" s="13"/>
      <c r="H32" s="97"/>
    </row>
    <row r="33" spans="1:8" ht="24.6">
      <c r="A33" s="102"/>
      <c r="B33" s="103"/>
      <c r="C33" s="10"/>
      <c r="D33" s="12">
        <v>77.47</v>
      </c>
      <c r="E33" s="13"/>
      <c r="F33" s="13"/>
      <c r="G33" s="13"/>
      <c r="H33" s="16"/>
    </row>
    <row r="34" spans="1:8">
      <c r="A34" s="96" t="s">
        <v>127</v>
      </c>
      <c r="B34" s="15" t="s">
        <v>118</v>
      </c>
      <c r="C34" s="10"/>
      <c r="D34" s="12">
        <v>71.25</v>
      </c>
      <c r="E34" s="13"/>
      <c r="F34" s="13"/>
      <c r="G34" s="13"/>
      <c r="H34" s="16"/>
    </row>
    <row r="35" spans="1:8">
      <c r="A35" s="96"/>
      <c r="B35" s="15" t="s">
        <v>119</v>
      </c>
      <c r="C35" s="10"/>
      <c r="D35" s="12">
        <v>6.22</v>
      </c>
      <c r="E35" s="13"/>
      <c r="F35" s="13"/>
      <c r="G35" s="13"/>
      <c r="H35" s="16"/>
    </row>
    <row r="36" spans="1:8">
      <c r="A36" s="96"/>
      <c r="B36" s="15" t="s">
        <v>120</v>
      </c>
      <c r="C36" s="10"/>
      <c r="D36" s="12">
        <v>0</v>
      </c>
      <c r="E36" s="13"/>
      <c r="F36" s="13"/>
      <c r="G36" s="13"/>
      <c r="H36" s="16"/>
    </row>
    <row r="37" spans="1:8">
      <c r="A37" s="96"/>
      <c r="B37" s="15" t="s">
        <v>121</v>
      </c>
      <c r="C37" s="10"/>
      <c r="D37" s="12">
        <v>0</v>
      </c>
      <c r="E37" s="13"/>
      <c r="F37" s="13"/>
      <c r="G37" s="13"/>
      <c r="H37" s="16"/>
    </row>
    <row r="38" spans="1:8">
      <c r="A38" s="100" t="s">
        <v>107</v>
      </c>
      <c r="B38" s="101"/>
      <c r="C38" s="96" t="s">
        <v>128</v>
      </c>
      <c r="D38" s="17">
        <v>77.47</v>
      </c>
      <c r="E38" s="13">
        <v>1</v>
      </c>
      <c r="F38" s="13" t="s">
        <v>123</v>
      </c>
      <c r="G38" s="17">
        <v>77.47</v>
      </c>
      <c r="H38" s="16"/>
    </row>
    <row r="39" spans="1:8">
      <c r="A39" s="99">
        <v>1</v>
      </c>
      <c r="B39" s="15" t="s">
        <v>118</v>
      </c>
      <c r="C39" s="96"/>
      <c r="D39" s="17">
        <v>71.25</v>
      </c>
      <c r="E39" s="13"/>
      <c r="F39" s="13"/>
      <c r="G39" s="13"/>
      <c r="H39" s="97" t="s">
        <v>41</v>
      </c>
    </row>
    <row r="40" spans="1:8">
      <c r="A40" s="96"/>
      <c r="B40" s="15" t="s">
        <v>119</v>
      </c>
      <c r="C40" s="96"/>
      <c r="D40" s="17">
        <v>6.22</v>
      </c>
      <c r="E40" s="13"/>
      <c r="F40" s="13"/>
      <c r="G40" s="13"/>
      <c r="H40" s="97"/>
    </row>
    <row r="41" spans="1:8">
      <c r="A41" s="96"/>
      <c r="B41" s="15" t="s">
        <v>120</v>
      </c>
      <c r="C41" s="96"/>
      <c r="D41" s="17">
        <v>0</v>
      </c>
      <c r="E41" s="13"/>
      <c r="F41" s="13"/>
      <c r="G41" s="13"/>
      <c r="H41" s="97"/>
    </row>
    <row r="42" spans="1:8">
      <c r="A42" s="96"/>
      <c r="B42" s="15" t="s">
        <v>121</v>
      </c>
      <c r="C42" s="96"/>
      <c r="D42" s="17">
        <v>0</v>
      </c>
      <c r="E42" s="13"/>
      <c r="F42" s="13"/>
      <c r="G42" s="13"/>
      <c r="H42" s="97"/>
    </row>
    <row r="43" spans="1:8" ht="24.6">
      <c r="A43" s="102" t="s">
        <v>77</v>
      </c>
      <c r="B43" s="103"/>
      <c r="C43" s="10"/>
      <c r="D43" s="12">
        <v>8.8949999999999996</v>
      </c>
      <c r="E43" s="13"/>
      <c r="F43" s="13"/>
      <c r="G43" s="13"/>
      <c r="H43" s="16"/>
    </row>
    <row r="44" spans="1:8">
      <c r="A44" s="96" t="s">
        <v>129</v>
      </c>
      <c r="B44" s="15" t="s">
        <v>118</v>
      </c>
      <c r="C44" s="10"/>
      <c r="D44" s="12">
        <v>0</v>
      </c>
      <c r="E44" s="13"/>
      <c r="F44" s="13"/>
      <c r="G44" s="13"/>
      <c r="H44" s="16"/>
    </row>
    <row r="45" spans="1:8">
      <c r="A45" s="96"/>
      <c r="B45" s="15" t="s">
        <v>119</v>
      </c>
      <c r="C45" s="10"/>
      <c r="D45" s="12">
        <v>0</v>
      </c>
      <c r="E45" s="13"/>
      <c r="F45" s="13"/>
      <c r="G45" s="13"/>
      <c r="H45" s="16"/>
    </row>
    <row r="46" spans="1:8">
      <c r="A46" s="96"/>
      <c r="B46" s="15" t="s">
        <v>120</v>
      </c>
      <c r="C46" s="10"/>
      <c r="D46" s="12">
        <v>0</v>
      </c>
      <c r="E46" s="13"/>
      <c r="F46" s="13"/>
      <c r="G46" s="13"/>
      <c r="H46" s="16"/>
    </row>
    <row r="47" spans="1:8">
      <c r="A47" s="96"/>
      <c r="B47" s="15" t="s">
        <v>121</v>
      </c>
      <c r="C47" s="10"/>
      <c r="D47" s="12">
        <v>8.8949999999999996</v>
      </c>
      <c r="E47" s="13"/>
      <c r="F47" s="13"/>
      <c r="G47" s="13"/>
      <c r="H47" s="16"/>
    </row>
    <row r="48" spans="1:8">
      <c r="A48" s="100" t="s">
        <v>77</v>
      </c>
      <c r="B48" s="101"/>
      <c r="C48" s="96" t="s">
        <v>128</v>
      </c>
      <c r="D48" s="17">
        <v>8.8949999999999996</v>
      </c>
      <c r="E48" s="13">
        <v>1</v>
      </c>
      <c r="F48" s="13" t="s">
        <v>123</v>
      </c>
      <c r="G48" s="17">
        <v>8.8949999999999996</v>
      </c>
      <c r="H48" s="16"/>
    </row>
    <row r="49" spans="1:8">
      <c r="A49" s="99">
        <v>1</v>
      </c>
      <c r="B49" s="15" t="s">
        <v>118</v>
      </c>
      <c r="C49" s="96"/>
      <c r="D49" s="17">
        <v>0</v>
      </c>
      <c r="E49" s="13"/>
      <c r="F49" s="13"/>
      <c r="G49" s="13"/>
      <c r="H49" s="97" t="s">
        <v>41</v>
      </c>
    </row>
    <row r="50" spans="1:8">
      <c r="A50" s="96"/>
      <c r="B50" s="15" t="s">
        <v>119</v>
      </c>
      <c r="C50" s="96"/>
      <c r="D50" s="17">
        <v>0</v>
      </c>
      <c r="E50" s="13"/>
      <c r="F50" s="13"/>
      <c r="G50" s="13"/>
      <c r="H50" s="97"/>
    </row>
    <row r="51" spans="1:8">
      <c r="A51" s="96"/>
      <c r="B51" s="15" t="s">
        <v>120</v>
      </c>
      <c r="C51" s="96"/>
      <c r="D51" s="17">
        <v>0</v>
      </c>
      <c r="E51" s="13"/>
      <c r="F51" s="13"/>
      <c r="G51" s="13"/>
      <c r="H51" s="97"/>
    </row>
    <row r="52" spans="1:8">
      <c r="A52" s="96"/>
      <c r="B52" s="15" t="s">
        <v>121</v>
      </c>
      <c r="C52" s="96"/>
      <c r="D52" s="17">
        <v>8.8949999999999996</v>
      </c>
      <c r="E52" s="13"/>
      <c r="F52" s="13"/>
      <c r="G52" s="13"/>
      <c r="H52" s="97"/>
    </row>
    <row r="53" spans="1:8">
      <c r="A53" s="18"/>
      <c r="C53" s="18"/>
      <c r="D53" s="7"/>
      <c r="E53" s="7"/>
      <c r="F53" s="7"/>
      <c r="G53" s="7"/>
      <c r="H53" s="19"/>
    </row>
    <row r="55" spans="1:8">
      <c r="A55" s="98" t="s">
        <v>130</v>
      </c>
      <c r="B55" s="98"/>
      <c r="C55" s="98"/>
      <c r="D55" s="98"/>
      <c r="E55" s="98"/>
      <c r="F55" s="98"/>
      <c r="G55" s="98"/>
      <c r="H55" s="98"/>
    </row>
    <row r="56" spans="1:8">
      <c r="A56" s="98" t="s">
        <v>131</v>
      </c>
      <c r="B56" s="98"/>
      <c r="C56" s="98"/>
      <c r="D56" s="98"/>
      <c r="E56" s="98"/>
      <c r="F56" s="98"/>
      <c r="G56" s="98"/>
      <c r="H56" s="98"/>
    </row>
  </sheetData>
  <mergeCells count="32">
    <mergeCell ref="A3:B3"/>
    <mergeCell ref="A8:B8"/>
    <mergeCell ref="A13:B13"/>
    <mergeCell ref="A18:B18"/>
    <mergeCell ref="A23:B23"/>
    <mergeCell ref="A28:B28"/>
    <mergeCell ref="A33:B33"/>
    <mergeCell ref="A38:B38"/>
    <mergeCell ref="A43:B43"/>
    <mergeCell ref="A48:B48"/>
    <mergeCell ref="A55:H55"/>
    <mergeCell ref="A56:H5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C8:C12"/>
    <mergeCell ref="C18:C22"/>
    <mergeCell ref="C28:C32"/>
    <mergeCell ref="C38:C42"/>
    <mergeCell ref="C48:C52"/>
    <mergeCell ref="H9:H12"/>
    <mergeCell ref="H19:H22"/>
    <mergeCell ref="H29:H32"/>
    <mergeCell ref="H39:H42"/>
    <mergeCell ref="H49:H5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5" t="s">
        <v>132</v>
      </c>
      <c r="B1" s="105"/>
      <c r="C1" s="105"/>
      <c r="D1" s="105"/>
      <c r="E1" s="105"/>
      <c r="F1" s="105"/>
      <c r="G1" s="105"/>
      <c r="H1" s="105"/>
    </row>
    <row r="3" spans="1:8" ht="44.25" customHeight="1">
      <c r="A3" s="2" t="s">
        <v>133</v>
      </c>
      <c r="B3" s="2" t="s">
        <v>134</v>
      </c>
      <c r="C3" s="2" t="s">
        <v>135</v>
      </c>
      <c r="D3" s="2" t="s">
        <v>136</v>
      </c>
      <c r="E3" s="2" t="s">
        <v>137</v>
      </c>
      <c r="F3" s="2" t="s">
        <v>138</v>
      </c>
      <c r="G3" s="2" t="s">
        <v>139</v>
      </c>
      <c r="H3" s="2" t="s">
        <v>140</v>
      </c>
    </row>
    <row r="4" spans="1:8" ht="39" customHeight="1">
      <c r="A4" s="3" t="s">
        <v>141</v>
      </c>
      <c r="B4" s="4" t="s">
        <v>123</v>
      </c>
      <c r="C4" s="5">
        <v>1</v>
      </c>
      <c r="D4" s="5">
        <v>2680.3251976948</v>
      </c>
      <c r="E4" s="4" t="s">
        <v>142</v>
      </c>
      <c r="F4" s="3" t="s">
        <v>141</v>
      </c>
      <c r="G4" s="5">
        <v>2680.3251976948</v>
      </c>
      <c r="H4" s="6"/>
    </row>
    <row r="5" spans="1:8" ht="39" hidden="1" customHeight="1">
      <c r="A5" s="3" t="s">
        <v>143</v>
      </c>
      <c r="B5" s="4" t="s">
        <v>123</v>
      </c>
      <c r="C5" s="5">
        <v>4.5</v>
      </c>
      <c r="D5" s="5">
        <v>4.8225376529421</v>
      </c>
      <c r="E5" s="4"/>
      <c r="F5" s="4"/>
      <c r="G5" s="5">
        <v>21.701419438239</v>
      </c>
      <c r="H5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2025-11-11T07:32:40Z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F3BCAB78E80147F989F04D0A615288E2_12</vt:lpwstr>
  </property>
  <property fmtid="{D5CDD505-2E9C-101B-9397-08002B2CF9AE}" pid="3" name="KSOProductBuildVer">
    <vt:lpwstr>1049-12.2.0.20795</vt:lpwstr>
  </property>
</Properties>
</file>